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wlitcl2user3.ads.lwl.org\desktops$\P0800436\Desktop\"/>
    </mc:Choice>
  </mc:AlternateContent>
  <bookViews>
    <workbookView xWindow="0" yWindow="0" windowWidth="23040" windowHeight="8460"/>
  </bookViews>
  <sheets>
    <sheet name="Personalermittlungstabelle" sheetId="1" r:id="rId1"/>
  </sheets>
  <definedNames>
    <definedName name="Z_622E3097_37D8_4B2D_8E84_99686B4ABBF3_.wvu.Rows" localSheetId="0" hidden="1">Personalermittlungstabelle!$9:$9</definedName>
  </definedNames>
  <calcPr calcId="162913"/>
  <customWorkbookViews>
    <customWorkbookView name="P0800436 - Persönliche Ansicht" guid="{622E3097-37D8-4B2D-8E84-99686B4ABBF3}"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1" l="1"/>
  <c r="B10" i="1" s="1"/>
  <c r="B11" i="1" l="1"/>
  <c r="E77" i="1"/>
  <c r="E83" i="1"/>
  <c r="E89" i="1"/>
  <c r="D90" i="1"/>
  <c r="E88" i="1"/>
  <c r="E87" i="1"/>
  <c r="E86" i="1"/>
  <c r="E85" i="1"/>
  <c r="E82" i="1"/>
  <c r="E81" i="1"/>
  <c r="E80" i="1"/>
  <c r="E79" i="1"/>
  <c r="E76" i="1"/>
  <c r="E75" i="1"/>
  <c r="E74" i="1"/>
  <c r="E73" i="1"/>
  <c r="E44" i="1" l="1"/>
  <c r="E27" i="1" l="1"/>
  <c r="E59" i="1" l="1"/>
  <c r="E53" i="1"/>
  <c r="E47" i="1"/>
  <c r="E56" i="1"/>
  <c r="E57" i="1"/>
  <c r="E58" i="1"/>
  <c r="E55" i="1"/>
  <c r="E50" i="1"/>
  <c r="E51" i="1"/>
  <c r="E52" i="1"/>
  <c r="E49" i="1"/>
  <c r="E45" i="1"/>
  <c r="E46" i="1"/>
  <c r="E43" i="1"/>
  <c r="D60" i="1"/>
  <c r="E60" i="1" l="1"/>
  <c r="B63" i="1" s="1"/>
  <c r="D32" i="1" l="1"/>
  <c r="E31" i="1"/>
  <c r="E30" i="1"/>
  <c r="E29" i="1"/>
  <c r="E28" i="1"/>
  <c r="B68" i="1" l="1"/>
  <c r="B94" i="1"/>
  <c r="B67" i="1"/>
  <c r="B64" i="1"/>
  <c r="B36" i="1"/>
  <c r="E24" i="1"/>
  <c r="E23" i="1"/>
  <c r="E22" i="1"/>
  <c r="E18" i="1"/>
  <c r="E17" i="1"/>
  <c r="E16" i="1"/>
  <c r="E25" i="1" l="1"/>
  <c r="E19" i="1"/>
  <c r="E21" i="1"/>
  <c r="E15" i="1"/>
  <c r="E32" i="1" l="1"/>
  <c r="B35" i="1" s="1"/>
  <c r="C35" i="1" s="1"/>
  <c r="B38" i="1"/>
  <c r="B39" i="1"/>
  <c r="C63" i="1"/>
  <c r="E90" i="1" l="1"/>
  <c r="B93" i="1" s="1"/>
  <c r="C93" i="1" s="1"/>
  <c r="B96" i="1" s="1"/>
</calcChain>
</file>

<file path=xl/comments1.xml><?xml version="1.0" encoding="utf-8"?>
<comments xmlns="http://schemas.openxmlformats.org/spreadsheetml/2006/main">
  <authors>
    <author>p0800350</author>
    <author>tc={21979996-BC0C-4069-A97E-9EBDF4FB9355}</author>
  </authors>
  <commentList>
    <comment ref="A5" authorId="0" shapeId="0">
      <text>
        <r>
          <rPr>
            <sz val="10"/>
            <color indexed="81"/>
            <rFont val="Calibri"/>
            <family val="2"/>
            <scheme val="minor"/>
          </rPr>
          <t xml:space="preserve">Wenn es sich um ein Leistungsangebot mit reduzierten jährlichen Betreuungstagen handelt, ist die Anzahl der Betreuungstage hier sowie in der Betreuungszeitentabelle anzupassen. </t>
        </r>
      </text>
    </comment>
    <comment ref="A6" authorId="0" shapeId="0">
      <text>
        <r>
          <rPr>
            <sz val="10"/>
            <color indexed="81"/>
            <rFont val="Calibri"/>
            <family val="2"/>
            <scheme val="minor"/>
          </rPr>
          <t>Für eine Nachtbereitschaft wird i.d.R. 25% der Dienst-/Betreuungszeit angerechnet. Abweichungen sind nur möglich, wenn der gültige Tarifvertrag für den Träger oder der Bedarf der Zielgruppe etwas Anderes vorgibt.</t>
        </r>
      </text>
    </comment>
    <comment ref="B8" authorId="0" shapeId="0">
      <text>
        <r>
          <rPr>
            <sz val="10"/>
            <color indexed="81"/>
            <rFont val="Calibri"/>
            <family val="2"/>
            <scheme val="minor"/>
          </rPr>
          <t xml:space="preserve">Hier besteht die Möglichkeit tarifliche Entlastungstage des Sozial - und Erziehungsdienstes abzuziehen. Laut KGST-Bericht Nr.10/2023 reduziert sich die Normaljahresarbeitszeit bei Beschäftigten, die unter den Tarifvertrag Sozial- und Erziehungsdienst fallen, um zwei Tage. </t>
        </r>
      </text>
    </comment>
    <comment ref="A10" authorId="0" shapeId="0">
      <text>
        <r>
          <rPr>
            <sz val="10"/>
            <color indexed="81"/>
            <rFont val="Calibri"/>
            <family val="2"/>
            <scheme val="minor"/>
          </rPr>
          <t xml:space="preserve">Bei den berufsspezifischen Minderzeiten wird grundsätzlich ein 10%iger Abzug von den bereinigten Jahresarbeiten als angemessen angesehen. Dies setzt jedoch voraus, dass tatsächlich regelmäßige 
Team- , Supervisionssitzungen usw. stattfinden. In begründeten Fällen kann es erforderlich sein davon abzuweichen. In diesen Fällen kann eine Einrichtung die berufsspezifischen Minderzeiten für ihre Leistungsangebote selbst errechnen, daraus die tatsächliche Nettojahresarbeitszeit des Betreuungspersonals ermitteln und dem Landesjugendamt gegenüber darstellen. </t>
        </r>
      </text>
    </comment>
    <comment ref="C14" authorId="0" shapeId="0">
      <text>
        <r>
          <rPr>
            <sz val="10"/>
            <color indexed="81"/>
            <rFont val="Calibri"/>
            <family val="2"/>
            <scheme val="minor"/>
          </rPr>
          <t xml:space="preserve">Zu beachten ist, dass nur die Spalte „Stunden“ programmiert ist. Damit die Formel die notwendigen Vollzeitstellen berechnet, muss diese Spalte also zwingend ausgefüllt werden. </t>
        </r>
      </text>
    </comment>
    <comment ref="C15" authorId="0" shapeId="0">
      <text>
        <r>
          <rPr>
            <sz val="10"/>
            <color indexed="81"/>
            <rFont val="Calibri"/>
            <family val="2"/>
            <scheme val="minor"/>
          </rPr>
          <t xml:space="preserve">Hier sind die notwendigen Betreuungszeiten für eine Einfach-, Doppel- und Mehrfachbesetzung einzutragen. 
Zu beachten ist, dass die Betreuungszeiten und nicht die Dienstzeiten eingetragen werden sollen. Folglich sind beispielsweise keine Pausenzeiten abzuziehen. Es bleibt dem Träger überlassen, wie er die Betreuungszeiten unter Beachtung des Arbeitszeitgesetzes umsetzt. </t>
        </r>
      </text>
    </comment>
    <comment ref="C35" authorId="0" shapeId="0">
      <text>
        <r>
          <rPr>
            <sz val="10"/>
            <color indexed="81"/>
            <rFont val="Calibri"/>
            <family val="2"/>
            <scheme val="minor"/>
          </rPr>
          <t xml:space="preserve">Der errechnete Wert bietet nur eine Orientierung für die Ermittlung des Bedarfs an Vollzeitstellen. </t>
        </r>
      </text>
    </comment>
    <comment ref="C36" authorId="1" shapeId="0">
      <text>
        <r>
          <rPr>
            <sz val="11"/>
            <color theme="1"/>
            <rFont val="Calibri"/>
            <family val="2"/>
            <scheme val="minor"/>
          </rPr>
          <t>[Kommentarthread]
Ihre Version von Excel gestattet Ihnen das Lesen dieses Kommentarthreads. Jegliche Bearbeitungen daran werden jedoch entfernt, wenn die Datei in einer neueren Version von Excel geöffnet wird. Weitere Informationen: https://go.microsoft.com/fwlink/?linkid=870924.
Kommentar:
    Das Verbinden dieser Zellen hatte einen rein optischen Grund. Da dies allerdings die Barrierefreiheit einschränkt, wurde die Verbindung aufgehoben. Die durchgehende Füllung der Zellen mit der gleichen Farbe, verdeutlicht die Zusammengehörigkeit.</t>
        </r>
      </text>
    </comment>
  </commentList>
</comments>
</file>

<file path=xl/sharedStrings.xml><?xml version="1.0" encoding="utf-8"?>
<sst xmlns="http://schemas.openxmlformats.org/spreadsheetml/2006/main" count="116" uniqueCount="49">
  <si>
    <t>Zeiten</t>
  </si>
  <si>
    <t>Stunden</t>
  </si>
  <si>
    <t xml:space="preserve">Tage </t>
  </si>
  <si>
    <t xml:space="preserve">verbleiben als Nettojahresarbeitszeit </t>
  </si>
  <si>
    <t>Nettojahresarbeitszeit</t>
  </si>
  <si>
    <t xml:space="preserve">Vollzeitstellen </t>
  </si>
  <si>
    <t>Ergebnisfelder</t>
  </si>
  <si>
    <t xml:space="preserve">Jährliche Betreuungstage </t>
  </si>
  <si>
    <t>Berechnungsgrundlagen</t>
  </si>
  <si>
    <t>Schultage</t>
  </si>
  <si>
    <t>Jahresarbeitszeit bei Vollzeitstelle (nach Abzug von Urlaub, Krankheit, Mutterschutz)</t>
  </si>
  <si>
    <t>Berufsspezifische Minderzeiten /Jahr
z.B. für Supervision, Fortbildung, Team</t>
  </si>
  <si>
    <t xml:space="preserve">Abrechenbare Stunden </t>
  </si>
  <si>
    <t>Abrechenbare Stunden</t>
  </si>
  <si>
    <t>Betreuungszeit 1</t>
  </si>
  <si>
    <t>Betreuungszeit 2</t>
  </si>
  <si>
    <t>Betreuungszeit 3</t>
  </si>
  <si>
    <t>Betreuungszeit 4</t>
  </si>
  <si>
    <t>22:00-06:00</t>
  </si>
  <si>
    <t>23:00-08:00</t>
  </si>
  <si>
    <t xml:space="preserve">Nachtbereitschaft </t>
  </si>
  <si>
    <t>Direkte Eingabefelder</t>
  </si>
  <si>
    <t>Hinterlegte Formel</t>
  </si>
  <si>
    <t>Legende</t>
  </si>
  <si>
    <t>jährliche Betreuungsstunden</t>
  </si>
  <si>
    <t>Ferien</t>
  </si>
  <si>
    <t>Wochenende</t>
  </si>
  <si>
    <t>Vollzeitstellen</t>
  </si>
  <si>
    <t>Anteil an Vollzeitstellen für die Nachtbereitschaft</t>
  </si>
  <si>
    <t>Anteil an Vollzeitstellen für den Tagdienst</t>
  </si>
  <si>
    <t xml:space="preserve">Betreuungszeit 1  </t>
  </si>
  <si>
    <t xml:space="preserve">Betreuungszeit 2 </t>
  </si>
  <si>
    <t xml:space="preserve">Betreuungszeit 1 </t>
  </si>
  <si>
    <t xml:space="preserve">Gesamtbedarf an Kräften  </t>
  </si>
  <si>
    <t xml:space="preserve">ggf. Regenerationstage </t>
  </si>
  <si>
    <t>06:00-22:00</t>
  </si>
  <si>
    <t>08:00-23:00</t>
  </si>
  <si>
    <t>15:00-17:00</t>
  </si>
  <si>
    <t>14:00-15:30</t>
  </si>
  <si>
    <t>15:00-16:30</t>
  </si>
  <si>
    <r>
      <t xml:space="preserve">Betreuungszeiten für </t>
    </r>
    <r>
      <rPr>
        <b/>
        <u/>
        <sz val="12"/>
        <color theme="1"/>
        <rFont val="Calibri"/>
        <family val="2"/>
        <scheme val="minor"/>
      </rPr>
      <t>(sozial)pädagogische Fachkräfte/ Betreuungskräfte</t>
    </r>
  </si>
  <si>
    <r>
      <t xml:space="preserve">Betreuungszeiten für </t>
    </r>
    <r>
      <rPr>
        <b/>
        <u/>
        <sz val="12"/>
        <color theme="1"/>
        <rFont val="Calibri"/>
        <family val="2"/>
        <scheme val="minor"/>
      </rPr>
      <t>Zusatzkräfte</t>
    </r>
    <r>
      <rPr>
        <b/>
        <sz val="12"/>
        <color theme="1"/>
        <rFont val="Calibri"/>
        <family val="2"/>
        <scheme val="minor"/>
      </rPr>
      <t xml:space="preserve"> </t>
    </r>
  </si>
  <si>
    <t>Ermittlung der Personalstellen für Zusatzkräfte</t>
  </si>
  <si>
    <t>Ermittlung der Personalstellen für (sozial)pädagogische Fachkräfte/ Betreuungskräfte</t>
  </si>
  <si>
    <r>
      <t>Betreuungszeiten für</t>
    </r>
    <r>
      <rPr>
        <b/>
        <u/>
        <sz val="12"/>
        <color theme="1"/>
        <rFont val="Calibri"/>
        <family val="2"/>
        <scheme val="minor"/>
      </rPr>
      <t xml:space="preserve"> zusätzliche konzeptbezogene Fachkräfte</t>
    </r>
  </si>
  <si>
    <t>Ermittlung der Personalstellen für zusätzliche konzeptbezogene Fachkräfte</t>
  </si>
  <si>
    <t>Anrechenbarer Anteil der Nachtbereitschaft</t>
  </si>
  <si>
    <r>
      <rPr>
        <b/>
        <u/>
        <sz val="14"/>
        <color theme="1"/>
        <rFont val="Calibri"/>
        <family val="2"/>
        <scheme val="minor"/>
      </rPr>
      <t>Ermittlung der erforderlichen Stellen für das jeweilige Betreuungsangebot auf der Grundlage der abgestimmten Konzeption (Stand: 15.11.23)</t>
    </r>
    <r>
      <rPr>
        <sz val="14"/>
        <color theme="1"/>
        <rFont val="Calibri"/>
        <family val="2"/>
        <scheme val="minor"/>
      </rPr>
      <t xml:space="preserve"> </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</si>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</sst>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0.0"/>
    <numFmt numFmtId="166" formatCode="_-* #,##0\ _€_-;\-* #,##0\ _€_-;_-* &quot;-&quot;??\ _€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u/>
      <sz val="11"/>
      <color theme="1"/>
      <name val="Calibri"/>
      <family val="2"/>
      <scheme val="minor"/>
    </font>
    <font>
      <b/>
      <sz val="14"/>
      <color rgb="FFFF0000"/>
      <name val="Calibri"/>
      <family val="2"/>
      <scheme val="minor"/>
    </font>
    <font>
      <b/>
      <i/>
      <sz val="11"/>
      <color theme="1"/>
      <name val="Calibri"/>
      <family val="2"/>
      <scheme val="minor"/>
    </font>
    <font>
      <b/>
      <sz val="12"/>
      <color theme="1"/>
      <name val="Calibri"/>
      <family val="2"/>
      <scheme val="minor"/>
    </font>
    <font>
      <sz val="14"/>
      <name val="Calibri"/>
      <family val="2"/>
      <scheme val="minor"/>
    </font>
    <font>
      <sz val="11"/>
      <name val="Calibri"/>
      <family val="2"/>
      <scheme val="minor"/>
    </font>
    <font>
      <b/>
      <sz val="12"/>
      <name val="Calibri"/>
      <family val="2"/>
      <scheme val="minor"/>
    </font>
    <font>
      <b/>
      <sz val="11"/>
      <name val="Calibri"/>
      <family val="2"/>
      <scheme val="minor"/>
    </font>
    <font>
      <b/>
      <sz val="14"/>
      <name val="Calibri"/>
      <family val="2"/>
      <scheme val="minor"/>
    </font>
    <font>
      <b/>
      <u/>
      <sz val="12"/>
      <color theme="1"/>
      <name val="Calibri"/>
      <family val="2"/>
      <scheme val="minor"/>
    </font>
    <font>
      <sz val="14"/>
      <color theme="1"/>
      <name val="Calibri"/>
      <family val="2"/>
      <scheme val="minor"/>
    </font>
    <font>
      <b/>
      <u/>
      <sz val="14"/>
      <color theme="1"/>
      <name val="Calibri"/>
      <family val="2"/>
      <scheme val="minor"/>
    </font>
    <font>
      <sz val="10"/>
      <color indexed="8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164" fontId="1" fillId="0" borderId="0" applyFont="0" applyFill="0" applyBorder="0" applyAlignment="0" applyProtection="0"/>
  </cellStyleXfs>
  <cellXfs count="104">
    <xf numFmtId="0" fontId="0" fillId="0" borderId="0" xfId="0"/>
    <xf numFmtId="0" fontId="3" fillId="0" borderId="0" xfId="0" applyFont="1"/>
    <xf numFmtId="2" fontId="0" fillId="0" borderId="0" xfId="0" applyNumberFormat="1"/>
    <xf numFmtId="0" fontId="12" fillId="0" borderId="0" xfId="0" applyFont="1" applyAlignment="1">
      <alignment horizontal="center"/>
    </xf>
    <xf numFmtId="0" fontId="5" fillId="0" borderId="0" xfId="0" applyFont="1"/>
    <xf numFmtId="0" fontId="8" fillId="0" borderId="0" xfId="0" applyFont="1" applyAlignment="1">
      <alignment vertical="center"/>
    </xf>
    <xf numFmtId="0" fontId="7" fillId="0" borderId="0" xfId="0" applyFont="1"/>
    <xf numFmtId="0" fontId="9" fillId="0" borderId="0" xfId="0" applyFont="1" applyAlignment="1">
      <alignment vertical="center"/>
    </xf>
    <xf numFmtId="0" fontId="0" fillId="0" borderId="1" xfId="0" applyBorder="1" applyAlignment="1">
      <alignment vertical="center" wrapText="1"/>
    </xf>
    <xf numFmtId="0" fontId="10" fillId="0" borderId="0" xfId="0" applyFont="1" applyAlignment="1">
      <alignment vertical="center"/>
    </xf>
    <xf numFmtId="0" fontId="0" fillId="0" borderId="11" xfId="0" applyBorder="1"/>
    <xf numFmtId="0" fontId="0" fillId="0" borderId="0" xfId="0" applyAlignment="1">
      <alignment vertical="center"/>
    </xf>
    <xf numFmtId="0" fontId="9" fillId="3" borderId="1" xfId="0" applyFont="1" applyFill="1" applyBorder="1" applyAlignment="1">
      <alignment horizontal="center" vertical="center"/>
    </xf>
    <xf numFmtId="164" fontId="0" fillId="3" borderId="1" xfId="1" applyFont="1" applyFill="1" applyBorder="1" applyAlignment="1" applyProtection="1">
      <alignment horizontal="right" vertical="center"/>
    </xf>
    <xf numFmtId="0" fontId="6" fillId="0" borderId="0" xfId="0" applyFont="1" applyAlignment="1">
      <alignment wrapText="1"/>
    </xf>
    <xf numFmtId="0" fontId="0" fillId="0" borderId="0" xfId="0" applyAlignment="1">
      <alignment horizontal="center"/>
    </xf>
    <xf numFmtId="0" fontId="0" fillId="0" borderId="0" xfId="0" applyAlignment="1">
      <alignment vertical="top" wrapText="1"/>
    </xf>
    <xf numFmtId="0" fontId="0" fillId="0" borderId="2" xfId="0" applyBorder="1" applyAlignment="1">
      <alignment vertical="center" wrapText="1"/>
    </xf>
    <xf numFmtId="164" fontId="0" fillId="3" borderId="4" xfId="1" applyFont="1" applyFill="1" applyBorder="1" applyProtection="1"/>
    <xf numFmtId="0" fontId="0" fillId="0" borderId="11" xfId="0" applyBorder="1" applyAlignment="1">
      <alignment vertical="center" wrapText="1"/>
    </xf>
    <xf numFmtId="164" fontId="0" fillId="3" borderId="12" xfId="1" applyFont="1" applyFill="1" applyBorder="1" applyProtection="1"/>
    <xf numFmtId="0" fontId="0" fillId="0" borderId="5" xfId="0" applyBorder="1" applyAlignment="1">
      <alignment vertical="center" wrapText="1"/>
    </xf>
    <xf numFmtId="164" fontId="0" fillId="3" borderId="7" xfId="1" applyFont="1" applyFill="1" applyBorder="1" applyProtection="1"/>
    <xf numFmtId="0" fontId="6" fillId="0" borderId="11" xfId="0" applyFont="1" applyBorder="1" applyAlignment="1">
      <alignment vertical="center" wrapText="1"/>
    </xf>
    <xf numFmtId="0" fontId="0" fillId="5" borderId="0" xfId="0" applyFill="1" applyAlignment="1">
      <alignment horizontal="center"/>
    </xf>
    <xf numFmtId="164" fontId="0" fillId="5" borderId="12" xfId="1" applyFont="1" applyFill="1" applyBorder="1" applyProtection="1"/>
    <xf numFmtId="0" fontId="6" fillId="5" borderId="8" xfId="0" applyFont="1" applyFill="1" applyBorder="1" applyAlignment="1">
      <alignment horizontal="left"/>
    </xf>
    <xf numFmtId="0" fontId="0" fillId="5" borderId="9" xfId="0" applyFill="1" applyBorder="1" applyAlignment="1">
      <alignment horizontal="left"/>
    </xf>
    <xf numFmtId="0" fontId="0" fillId="5" borderId="9" xfId="0" applyFill="1" applyBorder="1" applyAlignment="1">
      <alignment horizontal="center"/>
    </xf>
    <xf numFmtId="164" fontId="0" fillId="5" borderId="10" xfId="1" applyFont="1" applyFill="1" applyBorder="1" applyProtection="1"/>
    <xf numFmtId="0" fontId="0" fillId="3" borderId="9" xfId="0" applyFill="1" applyBorder="1" applyAlignment="1">
      <alignment horizontal="center"/>
    </xf>
    <xf numFmtId="164" fontId="0" fillId="3" borderId="10" xfId="1" applyFont="1" applyFill="1" applyBorder="1" applyProtection="1"/>
    <xf numFmtId="0" fontId="0" fillId="0" borderId="0" xfId="0" applyAlignment="1">
      <alignment horizontal="left"/>
    </xf>
    <xf numFmtId="164" fontId="0" fillId="5" borderId="0" xfId="1" applyFont="1" applyFill="1" applyBorder="1" applyProtection="1"/>
    <xf numFmtId="0" fontId="2" fillId="5" borderId="8" xfId="0" applyFont="1" applyFill="1" applyBorder="1" applyAlignment="1">
      <alignment horizontal="left"/>
    </xf>
    <xf numFmtId="0" fontId="4" fillId="0" borderId="2" xfId="0" applyFont="1" applyBorder="1"/>
    <xf numFmtId="164" fontId="4" fillId="3" borderId="3" xfId="0" applyNumberFormat="1" applyFont="1" applyFill="1" applyBorder="1"/>
    <xf numFmtId="0" fontId="0" fillId="0" borderId="5" xfId="0" applyBorder="1"/>
    <xf numFmtId="164" fontId="0" fillId="3" borderId="6" xfId="0" applyNumberFormat="1" applyFill="1" applyBorder="1"/>
    <xf numFmtId="164" fontId="0" fillId="0" borderId="0" xfId="0" applyNumberFormat="1"/>
    <xf numFmtId="2" fontId="2" fillId="0" borderId="0" xfId="0" applyNumberFormat="1" applyFont="1" applyAlignment="1">
      <alignment horizontal="right" vertical="center"/>
    </xf>
    <xf numFmtId="0" fontId="0" fillId="0" borderId="0" xfId="0" applyAlignment="1">
      <alignment horizontal="center" vertical="center" wrapText="1"/>
    </xf>
    <xf numFmtId="0" fontId="0" fillId="0" borderId="1" xfId="0" applyBorder="1"/>
    <xf numFmtId="164" fontId="0" fillId="4" borderId="1" xfId="0" applyNumberFormat="1" applyFill="1" applyBorder="1"/>
    <xf numFmtId="165" fontId="0" fillId="5" borderId="0" xfId="0" applyNumberFormat="1" applyFill="1" applyAlignment="1">
      <alignment horizontal="center"/>
    </xf>
    <xf numFmtId="165" fontId="0" fillId="0" borderId="0" xfId="0" applyNumberFormat="1"/>
    <xf numFmtId="0" fontId="11" fillId="0" borderId="8" xfId="0" applyFont="1" applyBorder="1"/>
    <xf numFmtId="0" fontId="0" fillId="0" borderId="9" xfId="0" applyBorder="1"/>
    <xf numFmtId="0" fontId="0" fillId="0" borderId="10" xfId="0" applyBorder="1"/>
    <xf numFmtId="0" fontId="4" fillId="0" borderId="11" xfId="0" applyFont="1" applyBorder="1"/>
    <xf numFmtId="164" fontId="4" fillId="3" borderId="0" xfId="0" applyNumberFormat="1" applyFont="1" applyFill="1"/>
    <xf numFmtId="166" fontId="0" fillId="2" borderId="1" xfId="1" applyNumberFormat="1" applyFont="1" applyFill="1" applyBorder="1" applyAlignment="1" applyProtection="1">
      <alignment vertical="center"/>
      <protection locked="0"/>
    </xf>
    <xf numFmtId="10" fontId="0" fillId="2" borderId="1" xfId="0" applyNumberFormat="1" applyFill="1" applyBorder="1" applyAlignment="1" applyProtection="1">
      <alignment horizontal="right" vertical="center"/>
      <protection locked="0"/>
    </xf>
    <xf numFmtId="166" fontId="0" fillId="2" borderId="1" xfId="1" applyNumberFormat="1" applyFont="1" applyFill="1" applyBorder="1" applyAlignment="1" applyProtection="1">
      <alignment horizontal="right" vertical="center"/>
      <protection locked="0"/>
    </xf>
    <xf numFmtId="1" fontId="0" fillId="2" borderId="1" xfId="1" applyNumberFormat="1" applyFont="1" applyFill="1" applyBorder="1" applyAlignment="1" applyProtection="1">
      <alignment horizontal="center" vertical="center"/>
      <protection locked="0"/>
    </xf>
    <xf numFmtId="165" fontId="0" fillId="2" borderId="1" xfId="1" applyNumberFormat="1" applyFont="1" applyFill="1" applyBorder="1" applyAlignment="1" applyProtection="1">
      <alignment horizontal="right" vertical="center"/>
      <protection locked="0"/>
    </xf>
    <xf numFmtId="0" fontId="0" fillId="2" borderId="3" xfId="0" applyFill="1" applyBorder="1" applyProtection="1">
      <protection locked="0"/>
    </xf>
    <xf numFmtId="0" fontId="0" fillId="2" borderId="3" xfId="0" applyFill="1" applyBorder="1" applyAlignment="1" applyProtection="1">
      <alignment horizontal="center"/>
      <protection locked="0"/>
    </xf>
    <xf numFmtId="0" fontId="0" fillId="2" borderId="0" xfId="0" applyFill="1" applyProtection="1">
      <protection locked="0"/>
    </xf>
    <xf numFmtId="0" fontId="0" fillId="2" borderId="0" xfId="0" applyFill="1" applyAlignment="1" applyProtection="1">
      <alignment horizontal="center"/>
      <protection locked="0"/>
    </xf>
    <xf numFmtId="20" fontId="0" fillId="2" borderId="0" xfId="0" applyNumberFormat="1" applyFill="1" applyProtection="1">
      <protection locked="0"/>
    </xf>
    <xf numFmtId="0" fontId="0" fillId="2" borderId="6" xfId="0" applyFill="1" applyBorder="1" applyProtection="1">
      <protection locked="0"/>
    </xf>
    <xf numFmtId="0" fontId="0" fillId="2" borderId="6" xfId="0" applyFill="1" applyBorder="1" applyAlignment="1" applyProtection="1">
      <alignment horizontal="center"/>
      <protection locked="0"/>
    </xf>
    <xf numFmtId="0" fontId="0" fillId="5" borderId="0" xfId="0" applyFill="1" applyProtection="1">
      <protection locked="0"/>
    </xf>
    <xf numFmtId="0" fontId="0" fillId="5" borderId="0" xfId="0" applyFill="1" applyAlignment="1" applyProtection="1">
      <alignment horizontal="center"/>
      <protection locked="0"/>
    </xf>
    <xf numFmtId="21" fontId="0" fillId="2" borderId="3" xfId="0" applyNumberFormat="1" applyFill="1" applyBorder="1" applyProtection="1">
      <protection locked="0"/>
    </xf>
    <xf numFmtId="21" fontId="0" fillId="2" borderId="0" xfId="0" applyNumberFormat="1" applyFill="1" applyProtection="1">
      <protection locked="0"/>
    </xf>
    <xf numFmtId="0" fontId="0" fillId="5" borderId="9" xfId="0" applyFill="1" applyBorder="1" applyAlignment="1" applyProtection="1">
      <alignment horizontal="left"/>
      <protection locked="0"/>
    </xf>
    <xf numFmtId="0" fontId="0" fillId="5" borderId="9" xfId="0" applyFill="1" applyBorder="1" applyAlignment="1" applyProtection="1">
      <alignment horizontal="center"/>
      <protection locked="0"/>
    </xf>
    <xf numFmtId="2" fontId="2" fillId="4" borderId="6" xfId="0" applyNumberFormat="1" applyFont="1" applyFill="1" applyBorder="1" applyAlignment="1">
      <alignment horizontal="right" vertical="center"/>
    </xf>
    <xf numFmtId="0" fontId="0" fillId="4" borderId="0" xfId="0" applyFill="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2" fontId="2" fillId="4" borderId="3" xfId="0" applyNumberFormat="1" applyFont="1" applyFill="1" applyBorder="1" applyAlignment="1">
      <alignment horizontal="right" vertical="center"/>
    </xf>
    <xf numFmtId="0" fontId="2" fillId="4" borderId="3"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0" fillId="4" borderId="3" xfId="0" applyFill="1" applyBorder="1" applyAlignment="1">
      <alignment horizontal="center" vertical="center" wrapText="1"/>
    </xf>
    <xf numFmtId="2" fontId="2" fillId="4" borderId="3" xfId="0" applyNumberFormat="1" applyFont="1" applyFill="1" applyBorder="1" applyAlignment="1">
      <alignment horizontal="right"/>
    </xf>
    <xf numFmtId="2" fontId="2" fillId="4" borderId="6" xfId="0" applyNumberFormat="1" applyFont="1" applyFill="1" applyBorder="1" applyAlignment="1">
      <alignment horizontal="right"/>
    </xf>
    <xf numFmtId="0" fontId="2" fillId="4" borderId="12" xfId="0" applyFont="1" applyFill="1" applyBorder="1" applyAlignment="1">
      <alignment horizontal="left" vertical="center" wrapText="1"/>
    </xf>
    <xf numFmtId="0" fontId="0" fillId="5" borderId="8" xfId="0" applyFill="1" applyBorder="1" applyAlignment="1">
      <alignment horizontal="left"/>
    </xf>
    <xf numFmtId="0" fontId="2" fillId="0" borderId="1" xfId="0" applyFont="1" applyBorder="1" applyAlignment="1">
      <alignment vertical="center"/>
    </xf>
    <xf numFmtId="2" fontId="2" fillId="4" borderId="8" xfId="0" applyNumberFormat="1" applyFont="1" applyFill="1" applyBorder="1" applyAlignment="1">
      <alignment vertical="center"/>
    </xf>
    <xf numFmtId="0" fontId="2" fillId="4" borderId="9" xfId="0" applyFont="1" applyFill="1" applyBorder="1" applyAlignment="1">
      <alignment vertical="center"/>
    </xf>
    <xf numFmtId="0" fontId="2" fillId="4" borderId="10" xfId="0" applyFont="1" applyFill="1" applyBorder="1" applyAlignment="1">
      <alignment vertical="center"/>
    </xf>
    <xf numFmtId="0" fontId="2" fillId="0" borderId="0" xfId="0" applyFont="1" applyBorder="1" applyAlignment="1">
      <alignment vertical="center"/>
    </xf>
    <xf numFmtId="2" fontId="2" fillId="0" borderId="0" xfId="0" applyNumberFormat="1" applyFont="1" applyFill="1" applyBorder="1" applyAlignment="1">
      <alignment vertical="center"/>
    </xf>
    <xf numFmtId="0" fontId="2" fillId="0" borderId="0" xfId="0" applyFont="1" applyFill="1" applyBorder="1" applyAlignment="1">
      <alignment vertical="center"/>
    </xf>
    <xf numFmtId="2" fontId="2" fillId="4" borderId="9" xfId="0" applyNumberFormat="1" applyFont="1" applyFill="1" applyBorder="1" applyAlignment="1">
      <alignment vertical="center"/>
    </xf>
    <xf numFmtId="0" fontId="2" fillId="4" borderId="4" xfId="0" applyFont="1" applyFill="1" applyBorder="1" applyAlignment="1">
      <alignment horizontal="left" wrapText="1"/>
    </xf>
    <xf numFmtId="0" fontId="2" fillId="4" borderId="4" xfId="0" applyFont="1" applyFill="1" applyBorder="1" applyAlignment="1">
      <alignment horizontal="left" vertical="center" wrapText="1"/>
    </xf>
    <xf numFmtId="0" fontId="10" fillId="0" borderId="1" xfId="0" applyFont="1" applyBorder="1" applyAlignment="1">
      <alignment horizontal="center" vertical="center"/>
    </xf>
    <xf numFmtId="0" fontId="8" fillId="0" borderId="1" xfId="0" applyFont="1" applyBorder="1" applyAlignment="1">
      <alignment horizontal="center" vertical="center"/>
    </xf>
    <xf numFmtId="0" fontId="9" fillId="2" borderId="1" xfId="0" applyFont="1" applyFill="1" applyBorder="1" applyAlignment="1">
      <alignment horizontal="center" vertical="center"/>
    </xf>
    <xf numFmtId="0" fontId="9" fillId="4"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12" fillId="0" borderId="0" xfId="0" applyFont="1" applyAlignment="1" applyProtection="1">
      <alignment horizontal="center"/>
      <protection hidden="1"/>
    </xf>
    <xf numFmtId="0" fontId="14" fillId="0" borderId="0" xfId="0" applyFont="1" applyAlignment="1" applyProtection="1">
      <alignment horizontal="center" wrapText="1"/>
      <protection hidden="1"/>
    </xf>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161775</xdr:colOff>
      <xdr:row>0</xdr:row>
      <xdr:rowOff>170845</xdr:rowOff>
    </xdr:from>
    <xdr:to>
      <xdr:col>0</xdr:col>
      <xdr:colOff>1495275</xdr:colOff>
      <xdr:row>0</xdr:row>
      <xdr:rowOff>1035947</xdr:rowOff>
    </xdr:to>
    <xdr:pic>
      <xdr:nvPicPr>
        <xdr:cNvPr id="2" name="Grafik 1" descr="Logo LWL&#10;Für die Menschen.&#10;Für Westfalen-Lipp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775" y="170845"/>
          <a:ext cx="1333500" cy="865102"/>
        </a:xfrm>
        <a:prstGeom prst="rect">
          <a:avLst/>
        </a:prstGeom>
      </xdr:spPr>
    </xdr:pic>
    <xdr:clientData/>
  </xdr:twoCellAnchor>
  <xdr:twoCellAnchor editAs="oneCell">
    <xdr:from>
      <xdr:col>4</xdr:col>
      <xdr:colOff>95251</xdr:colOff>
      <xdr:row>0</xdr:row>
      <xdr:rowOff>264585</xdr:rowOff>
    </xdr:from>
    <xdr:to>
      <xdr:col>5</xdr:col>
      <xdr:colOff>21167</xdr:colOff>
      <xdr:row>0</xdr:row>
      <xdr:rowOff>897219</xdr:rowOff>
    </xdr:to>
    <xdr:pic>
      <xdr:nvPicPr>
        <xdr:cNvPr id="4" name="Grafik 3" descr="Logo LVR&#10;Qualität für Mensch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25168" y="264585"/>
          <a:ext cx="1566332" cy="63263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Nicole Cavelius" id="{A6A2C9D5-5C95-40F4-9AF3-6FE9879B0C29}" userId="S::n.cavelius@satzweiss.com::35f0979a-fd1f-416e-b10a-0d3eb8942dc6" providerId="AD"/>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36" dT="2024-02-01T12:05:57.40" personId="{A6A2C9D5-5C95-40F4-9AF3-6FE9879B0C29}" id="{21979996-BC0C-4069-A97E-9EBDF4FB9355}">
    <text>Das Verbinden dieser Zellen hatte einen rein optischen Grund. Da dies allerdings die Barrierefreiheit einschränkt, wurde die Verbindung aufgehoben. Die durchgehende Füllung der Zellen mit der gleichen Farbe, verdeutlicht die Zusammengehörigkeit.</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99"/>
  <sheetViews>
    <sheetView tabSelected="1" zoomScale="80" zoomScaleNormal="80" workbookViewId="0">
      <selection activeCell="B5" sqref="B5"/>
    </sheetView>
  </sheetViews>
  <sheetFormatPr baseColWidth="10" defaultRowHeight="15" x14ac:dyDescent="0.25"/>
  <cols>
    <col min="1" max="1" width="65.140625" customWidth="1"/>
    <col min="2" max="2" width="12.85546875" customWidth="1"/>
    <col min="3" max="3" width="9.7109375" customWidth="1"/>
    <col min="4" max="4" width="10.28515625" customWidth="1"/>
    <col min="5" max="5" width="24.5703125" customWidth="1"/>
    <col min="6" max="6" width="4.7109375" customWidth="1"/>
  </cols>
  <sheetData>
    <row r="1" spans="1:13" s="1" customFormat="1" ht="103.5" customHeight="1" x14ac:dyDescent="0.3">
      <c r="A1" s="102"/>
      <c r="B1" s="102"/>
      <c r="C1" s="102"/>
      <c r="D1" s="102"/>
      <c r="E1" s="102"/>
      <c r="F1" s="102"/>
      <c r="G1" s="3"/>
      <c r="H1" s="3"/>
      <c r="I1" s="3"/>
      <c r="J1" s="3"/>
      <c r="K1" s="3"/>
      <c r="L1" s="3"/>
      <c r="M1" s="3"/>
    </row>
    <row r="2" spans="1:13" ht="56.25" customHeight="1" x14ac:dyDescent="0.3">
      <c r="A2" s="103" t="s">
        <v>47</v>
      </c>
      <c r="B2" s="103"/>
      <c r="C2" s="103"/>
      <c r="D2" s="103"/>
      <c r="E2" s="103"/>
      <c r="F2" s="103"/>
    </row>
    <row r="3" spans="1:13" s="1" customFormat="1" ht="18.75" x14ac:dyDescent="0.3">
      <c r="A3" s="4"/>
      <c r="D3" s="5"/>
      <c r="E3" s="5"/>
    </row>
    <row r="4" spans="1:13" ht="15.75" x14ac:dyDescent="0.25">
      <c r="A4" s="6" t="s">
        <v>8</v>
      </c>
      <c r="D4" s="7"/>
      <c r="E4" s="7"/>
    </row>
    <row r="5" spans="1:13" ht="23.25" customHeight="1" x14ac:dyDescent="0.25">
      <c r="A5" s="8" t="s">
        <v>7</v>
      </c>
      <c r="B5" s="51">
        <v>365</v>
      </c>
      <c r="D5" s="7"/>
      <c r="E5" s="7"/>
      <c r="G5" s="9"/>
      <c r="H5" s="5"/>
      <c r="I5" s="5"/>
      <c r="K5" s="92" t="s">
        <v>23</v>
      </c>
      <c r="L5" s="93"/>
      <c r="M5" s="93"/>
    </row>
    <row r="6" spans="1:13" ht="29.25" customHeight="1" x14ac:dyDescent="0.25">
      <c r="A6" s="8" t="s">
        <v>46</v>
      </c>
      <c r="B6" s="52">
        <v>0.25</v>
      </c>
      <c r="C6" s="10"/>
      <c r="D6" s="7"/>
      <c r="E6" s="7"/>
      <c r="G6" s="7"/>
      <c r="H6" s="7"/>
      <c r="I6" s="7"/>
      <c r="K6" s="94" t="s">
        <v>21</v>
      </c>
      <c r="L6" s="94"/>
      <c r="M6" s="94"/>
    </row>
    <row r="7" spans="1:13" ht="30" x14ac:dyDescent="0.25">
      <c r="A7" s="8" t="s">
        <v>10</v>
      </c>
      <c r="B7" s="53">
        <v>1584</v>
      </c>
      <c r="C7" s="10"/>
      <c r="D7" s="11"/>
      <c r="E7" s="11"/>
      <c r="G7" s="7"/>
      <c r="H7" s="7"/>
      <c r="I7" s="7"/>
      <c r="K7" s="96" t="s">
        <v>22</v>
      </c>
      <c r="L7" s="97"/>
      <c r="M7" s="98"/>
    </row>
    <row r="8" spans="1:13" ht="28.5" customHeight="1" x14ac:dyDescent="0.25">
      <c r="A8" s="8" t="s">
        <v>34</v>
      </c>
      <c r="B8" s="54">
        <v>0</v>
      </c>
      <c r="C8" s="10"/>
      <c r="D8" s="11"/>
      <c r="E8" s="11"/>
      <c r="G8" s="7"/>
      <c r="H8" s="7"/>
      <c r="I8" s="7"/>
      <c r="K8" s="99"/>
      <c r="L8" s="100"/>
      <c r="M8" s="101"/>
    </row>
    <row r="9" spans="1:13" ht="18" hidden="1" customHeight="1" x14ac:dyDescent="0.25">
      <c r="A9" s="8">
        <v>7.8</v>
      </c>
      <c r="B9" s="55">
        <f>B8*A9</f>
        <v>0</v>
      </c>
      <c r="C9" s="10"/>
      <c r="D9" s="11"/>
      <c r="E9" s="11"/>
      <c r="G9" s="7"/>
      <c r="H9" s="7"/>
      <c r="I9" s="7"/>
      <c r="K9" s="12"/>
      <c r="L9" s="12"/>
      <c r="M9" s="12"/>
    </row>
    <row r="10" spans="1:13" ht="30" x14ac:dyDescent="0.25">
      <c r="A10" s="8" t="s">
        <v>11</v>
      </c>
      <c r="B10" s="13">
        <f>(B7-B9)*0.1</f>
        <v>158.4</v>
      </c>
      <c r="C10" s="10"/>
      <c r="D10" s="7"/>
      <c r="E10" s="7"/>
      <c r="G10" s="7"/>
      <c r="H10" s="7"/>
      <c r="I10" s="7"/>
      <c r="K10" s="95" t="s">
        <v>6</v>
      </c>
      <c r="L10" s="95"/>
      <c r="M10" s="95"/>
    </row>
    <row r="11" spans="1:13" x14ac:dyDescent="0.25">
      <c r="A11" s="8" t="s">
        <v>3</v>
      </c>
      <c r="B11" s="13">
        <f>B7-B10-B9</f>
        <v>1425.6</v>
      </c>
      <c r="C11" s="10"/>
      <c r="D11" s="7"/>
      <c r="E11" s="7"/>
    </row>
    <row r="13" spans="1:13" ht="15.75" x14ac:dyDescent="0.25">
      <c r="A13" s="6" t="s">
        <v>40</v>
      </c>
    </row>
    <row r="14" spans="1:13" x14ac:dyDescent="0.25">
      <c r="A14" s="14" t="s">
        <v>9</v>
      </c>
      <c r="B14" s="15" t="s">
        <v>0</v>
      </c>
      <c r="C14" s="15" t="s">
        <v>1</v>
      </c>
      <c r="D14" s="15" t="s">
        <v>2</v>
      </c>
      <c r="E14" s="16" t="s">
        <v>13</v>
      </c>
    </row>
    <row r="15" spans="1:13" x14ac:dyDescent="0.25">
      <c r="A15" s="17" t="s">
        <v>14</v>
      </c>
      <c r="B15" s="56" t="s">
        <v>35</v>
      </c>
      <c r="C15" s="57">
        <v>16</v>
      </c>
      <c r="D15" s="57">
        <v>200</v>
      </c>
      <c r="E15" s="18">
        <f>C15*D15</f>
        <v>3200</v>
      </c>
    </row>
    <row r="16" spans="1:13" x14ac:dyDescent="0.25">
      <c r="A16" s="19" t="s">
        <v>15</v>
      </c>
      <c r="B16" s="58" t="s">
        <v>38</v>
      </c>
      <c r="C16" s="59">
        <v>1.5</v>
      </c>
      <c r="D16" s="59">
        <v>200</v>
      </c>
      <c r="E16" s="20">
        <f>C16*D16</f>
        <v>300</v>
      </c>
    </row>
    <row r="17" spans="1:5" x14ac:dyDescent="0.25">
      <c r="A17" s="19" t="s">
        <v>16</v>
      </c>
      <c r="B17" s="60"/>
      <c r="C17" s="59"/>
      <c r="D17" s="59">
        <v>200</v>
      </c>
      <c r="E17" s="20">
        <f>C17*D17</f>
        <v>0</v>
      </c>
    </row>
    <row r="18" spans="1:5" x14ac:dyDescent="0.25">
      <c r="A18" s="19" t="s">
        <v>17</v>
      </c>
      <c r="B18" s="58"/>
      <c r="C18" s="59"/>
      <c r="D18" s="59">
        <v>200</v>
      </c>
      <c r="E18" s="20">
        <f>C18*D18</f>
        <v>0</v>
      </c>
    </row>
    <row r="19" spans="1:5" x14ac:dyDescent="0.25">
      <c r="A19" s="21" t="s">
        <v>20</v>
      </c>
      <c r="B19" s="61" t="s">
        <v>18</v>
      </c>
      <c r="C19" s="62">
        <v>8</v>
      </c>
      <c r="D19" s="62">
        <v>200</v>
      </c>
      <c r="E19" s="22">
        <f>C19*B6*D19</f>
        <v>400</v>
      </c>
    </row>
    <row r="20" spans="1:5" x14ac:dyDescent="0.25">
      <c r="A20" s="23" t="s">
        <v>26</v>
      </c>
      <c r="B20" s="63"/>
      <c r="C20" s="64"/>
      <c r="D20" s="64"/>
      <c r="E20" s="25"/>
    </row>
    <row r="21" spans="1:5" x14ac:dyDescent="0.25">
      <c r="A21" s="17" t="s">
        <v>14</v>
      </c>
      <c r="B21" s="65" t="s">
        <v>36</v>
      </c>
      <c r="C21" s="57">
        <v>15</v>
      </c>
      <c r="D21" s="57">
        <v>105</v>
      </c>
      <c r="E21" s="18">
        <f>C21*D21</f>
        <v>1575</v>
      </c>
    </row>
    <row r="22" spans="1:5" x14ac:dyDescent="0.25">
      <c r="A22" s="19" t="s">
        <v>15</v>
      </c>
      <c r="B22" s="66" t="s">
        <v>39</v>
      </c>
      <c r="C22" s="59">
        <v>1.5</v>
      </c>
      <c r="D22" s="59">
        <v>105</v>
      </c>
      <c r="E22" s="20">
        <f>C22*D22</f>
        <v>157.5</v>
      </c>
    </row>
    <row r="23" spans="1:5" x14ac:dyDescent="0.25">
      <c r="A23" s="19" t="s">
        <v>16</v>
      </c>
      <c r="B23" s="66"/>
      <c r="C23" s="59"/>
      <c r="D23" s="59">
        <v>105</v>
      </c>
      <c r="E23" s="20">
        <f>C23*D23</f>
        <v>0</v>
      </c>
    </row>
    <row r="24" spans="1:5" x14ac:dyDescent="0.25">
      <c r="A24" s="19" t="s">
        <v>17</v>
      </c>
      <c r="B24" s="66"/>
      <c r="C24" s="59"/>
      <c r="D24" s="59">
        <v>105</v>
      </c>
      <c r="E24" s="20">
        <f>C24*D24</f>
        <v>0</v>
      </c>
    </row>
    <row r="25" spans="1:5" x14ac:dyDescent="0.25">
      <c r="A25" s="21" t="s">
        <v>20</v>
      </c>
      <c r="B25" s="61" t="s">
        <v>19</v>
      </c>
      <c r="C25" s="62">
        <v>9</v>
      </c>
      <c r="D25" s="62">
        <v>105</v>
      </c>
      <c r="E25" s="22">
        <f>C25*B6*D25</f>
        <v>236.25</v>
      </c>
    </row>
    <row r="26" spans="1:5" x14ac:dyDescent="0.25">
      <c r="A26" s="26" t="s">
        <v>25</v>
      </c>
      <c r="B26" s="67"/>
      <c r="C26" s="67"/>
      <c r="D26" s="68"/>
      <c r="E26" s="29"/>
    </row>
    <row r="27" spans="1:5" x14ac:dyDescent="0.25">
      <c r="A27" s="17" t="s">
        <v>14</v>
      </c>
      <c r="B27" s="65" t="s">
        <v>36</v>
      </c>
      <c r="C27" s="57">
        <v>15</v>
      </c>
      <c r="D27" s="57">
        <v>60</v>
      </c>
      <c r="E27" s="18">
        <f>C27*D27</f>
        <v>900</v>
      </c>
    </row>
    <row r="28" spans="1:5" x14ac:dyDescent="0.25">
      <c r="A28" s="19" t="s">
        <v>15</v>
      </c>
      <c r="B28" s="66" t="s">
        <v>37</v>
      </c>
      <c r="C28" s="59">
        <v>2</v>
      </c>
      <c r="D28" s="59">
        <v>60</v>
      </c>
      <c r="E28" s="20">
        <f>C28*D28</f>
        <v>120</v>
      </c>
    </row>
    <row r="29" spans="1:5" x14ac:dyDescent="0.25">
      <c r="A29" s="19" t="s">
        <v>16</v>
      </c>
      <c r="B29" s="66"/>
      <c r="C29" s="59"/>
      <c r="D29" s="59">
        <v>60</v>
      </c>
      <c r="E29" s="20">
        <f>C29*D29</f>
        <v>0</v>
      </c>
    </row>
    <row r="30" spans="1:5" x14ac:dyDescent="0.25">
      <c r="A30" s="19" t="s">
        <v>17</v>
      </c>
      <c r="B30" s="66"/>
      <c r="C30" s="59"/>
      <c r="D30" s="59">
        <v>60</v>
      </c>
      <c r="E30" s="20">
        <f>C30*D30</f>
        <v>0</v>
      </c>
    </row>
    <row r="31" spans="1:5" x14ac:dyDescent="0.25">
      <c r="A31" s="21" t="s">
        <v>20</v>
      </c>
      <c r="B31" s="61" t="s">
        <v>19</v>
      </c>
      <c r="C31" s="62">
        <v>9</v>
      </c>
      <c r="D31" s="62">
        <v>60</v>
      </c>
      <c r="E31" s="22">
        <f>C31*B6*D31</f>
        <v>135</v>
      </c>
    </row>
    <row r="32" spans="1:5" ht="15.75" customHeight="1" x14ac:dyDescent="0.25">
      <c r="A32" s="81" t="s">
        <v>12</v>
      </c>
      <c r="B32" s="27"/>
      <c r="C32" s="27"/>
      <c r="D32" s="30">
        <f>D15+D21+D27</f>
        <v>365</v>
      </c>
      <c r="E32" s="31">
        <f>SUM(E15:E31)</f>
        <v>7023.75</v>
      </c>
    </row>
    <row r="33" spans="1:5" ht="15.75" customHeight="1" x14ac:dyDescent="0.25">
      <c r="A33" s="32"/>
      <c r="B33" s="32"/>
      <c r="C33" s="32"/>
      <c r="D33" s="24"/>
      <c r="E33" s="33"/>
    </row>
    <row r="34" spans="1:5" ht="15.75" customHeight="1" x14ac:dyDescent="0.25">
      <c r="A34" s="34" t="s">
        <v>43</v>
      </c>
      <c r="B34" s="27"/>
      <c r="C34" s="27"/>
      <c r="D34" s="28"/>
      <c r="E34" s="29"/>
    </row>
    <row r="35" spans="1:5" ht="15" customHeight="1" x14ac:dyDescent="0.25">
      <c r="A35" s="35" t="s">
        <v>24</v>
      </c>
      <c r="B35" s="36">
        <f>E32</f>
        <v>7023.75</v>
      </c>
      <c r="C35" s="78">
        <f>IF(B36&gt;0,B35/B36,0)</f>
        <v>4.9268728956228962</v>
      </c>
      <c r="D35" s="74"/>
      <c r="E35" s="90" t="s">
        <v>5</v>
      </c>
    </row>
    <row r="36" spans="1:5" x14ac:dyDescent="0.25">
      <c r="A36" s="37" t="s">
        <v>4</v>
      </c>
      <c r="B36" s="38">
        <f>B11</f>
        <v>1425.6</v>
      </c>
      <c r="C36" s="79"/>
      <c r="D36" s="75"/>
      <c r="E36" s="76"/>
    </row>
    <row r="37" spans="1:5" x14ac:dyDescent="0.25">
      <c r="B37" s="39"/>
      <c r="C37" s="40"/>
      <c r="D37" s="41"/>
      <c r="E37" s="41"/>
    </row>
    <row r="38" spans="1:5" x14ac:dyDescent="0.25">
      <c r="A38" s="42" t="s">
        <v>28</v>
      </c>
      <c r="B38" s="43">
        <f>(E19+E25+E31)/B11</f>
        <v>0.54100028058361394</v>
      </c>
      <c r="C38" s="42" t="s">
        <v>27</v>
      </c>
      <c r="D38" s="42"/>
    </row>
    <row r="39" spans="1:5" x14ac:dyDescent="0.25">
      <c r="A39" s="42" t="s">
        <v>29</v>
      </c>
      <c r="B39" s="43">
        <f>(E15+E16+E17+E18+E21+E22+E23+E24+E27+E28+E29+E30)/B11</f>
        <v>4.3858726150392817</v>
      </c>
      <c r="C39" s="42" t="s">
        <v>27</v>
      </c>
      <c r="D39" s="42"/>
    </row>
    <row r="40" spans="1:5" x14ac:dyDescent="0.25">
      <c r="B40" s="44"/>
      <c r="C40" s="44"/>
      <c r="D40" s="45"/>
    </row>
    <row r="41" spans="1:5" ht="15.75" x14ac:dyDescent="0.25">
      <c r="A41" s="6" t="s">
        <v>41</v>
      </c>
    </row>
    <row r="42" spans="1:5" x14ac:dyDescent="0.25">
      <c r="A42" s="14" t="s">
        <v>9</v>
      </c>
      <c r="B42" s="15" t="s">
        <v>0</v>
      </c>
      <c r="C42" s="15" t="s">
        <v>1</v>
      </c>
      <c r="D42" s="15" t="s">
        <v>2</v>
      </c>
      <c r="E42" s="16" t="s">
        <v>13</v>
      </c>
    </row>
    <row r="43" spans="1:5" x14ac:dyDescent="0.25">
      <c r="A43" s="17" t="s">
        <v>32</v>
      </c>
      <c r="B43" s="56"/>
      <c r="C43" s="57">
        <v>4</v>
      </c>
      <c r="D43" s="57">
        <v>200</v>
      </c>
      <c r="E43" s="18">
        <f>C43*D43</f>
        <v>800</v>
      </c>
    </row>
    <row r="44" spans="1:5" x14ac:dyDescent="0.25">
      <c r="A44" s="19" t="s">
        <v>31</v>
      </c>
      <c r="B44" s="58"/>
      <c r="C44" s="59">
        <v>5</v>
      </c>
      <c r="D44" s="59">
        <v>200</v>
      </c>
      <c r="E44" s="20">
        <f>C44*D44</f>
        <v>1000</v>
      </c>
    </row>
    <row r="45" spans="1:5" x14ac:dyDescent="0.25">
      <c r="A45" s="19" t="s">
        <v>16</v>
      </c>
      <c r="B45" s="58"/>
      <c r="C45" s="59"/>
      <c r="D45" s="59"/>
      <c r="E45" s="20">
        <f t="shared" ref="E45:E46" si="0">C45*D45</f>
        <v>0</v>
      </c>
    </row>
    <row r="46" spans="1:5" ht="15" customHeight="1" x14ac:dyDescent="0.25">
      <c r="A46" s="19" t="s">
        <v>17</v>
      </c>
      <c r="B46" s="58"/>
      <c r="C46" s="59"/>
      <c r="D46" s="59"/>
      <c r="E46" s="20">
        <f t="shared" si="0"/>
        <v>0</v>
      </c>
    </row>
    <row r="47" spans="1:5" x14ac:dyDescent="0.25">
      <c r="A47" s="21" t="s">
        <v>20</v>
      </c>
      <c r="B47" s="61"/>
      <c r="C47" s="62"/>
      <c r="D47" s="62"/>
      <c r="E47" s="20">
        <f>C47*B6*D47</f>
        <v>0</v>
      </c>
    </row>
    <row r="48" spans="1:5" x14ac:dyDescent="0.25">
      <c r="A48" s="23" t="s">
        <v>26</v>
      </c>
      <c r="B48" s="63"/>
      <c r="C48" s="64"/>
      <c r="D48" s="64"/>
      <c r="E48" s="25"/>
    </row>
    <row r="49" spans="1:10" x14ac:dyDescent="0.25">
      <c r="A49" s="17" t="s">
        <v>32</v>
      </c>
      <c r="B49" s="65"/>
      <c r="C49" s="57">
        <v>4</v>
      </c>
      <c r="D49" s="57">
        <v>105</v>
      </c>
      <c r="E49" s="18">
        <f>C49*D49</f>
        <v>420</v>
      </c>
    </row>
    <row r="50" spans="1:10" x14ac:dyDescent="0.25">
      <c r="A50" s="19" t="s">
        <v>31</v>
      </c>
      <c r="B50" s="66"/>
      <c r="C50" s="59">
        <v>5</v>
      </c>
      <c r="D50" s="59">
        <v>105</v>
      </c>
      <c r="E50" s="20">
        <f t="shared" ref="E50:E52" si="1">C50*D50</f>
        <v>525</v>
      </c>
    </row>
    <row r="51" spans="1:10" x14ac:dyDescent="0.25">
      <c r="A51" s="19" t="s">
        <v>16</v>
      </c>
      <c r="B51" s="66"/>
      <c r="C51" s="59"/>
      <c r="D51" s="59"/>
      <c r="E51" s="20">
        <f t="shared" si="1"/>
        <v>0</v>
      </c>
      <c r="J51" s="15"/>
    </row>
    <row r="52" spans="1:10" x14ac:dyDescent="0.25">
      <c r="A52" s="19" t="s">
        <v>17</v>
      </c>
      <c r="B52" s="66"/>
      <c r="C52" s="59"/>
      <c r="D52" s="59"/>
      <c r="E52" s="20">
        <f t="shared" si="1"/>
        <v>0</v>
      </c>
      <c r="J52" s="15"/>
    </row>
    <row r="53" spans="1:10" x14ac:dyDescent="0.25">
      <c r="A53" s="21" t="s">
        <v>20</v>
      </c>
      <c r="B53" s="61"/>
      <c r="C53" s="62"/>
      <c r="D53" s="62"/>
      <c r="E53" s="22">
        <f>C53*B6*D53</f>
        <v>0</v>
      </c>
      <c r="J53" s="15"/>
    </row>
    <row r="54" spans="1:10" ht="15.75" customHeight="1" x14ac:dyDescent="0.25">
      <c r="A54" s="23" t="s">
        <v>25</v>
      </c>
      <c r="B54" s="63"/>
      <c r="C54" s="64"/>
      <c r="D54" s="64"/>
      <c r="E54" s="25"/>
      <c r="J54" s="15"/>
    </row>
    <row r="55" spans="1:10" ht="15.75" customHeight="1" x14ac:dyDescent="0.25">
      <c r="A55" s="17" t="s">
        <v>30</v>
      </c>
      <c r="B55" s="65"/>
      <c r="C55" s="57">
        <v>4</v>
      </c>
      <c r="D55" s="57">
        <v>60</v>
      </c>
      <c r="E55" s="18">
        <f>C55*D55</f>
        <v>240</v>
      </c>
    </row>
    <row r="56" spans="1:10" ht="15.75" customHeight="1" x14ac:dyDescent="0.25">
      <c r="A56" s="19" t="s">
        <v>31</v>
      </c>
      <c r="B56" s="66"/>
      <c r="C56" s="59">
        <v>5</v>
      </c>
      <c r="D56" s="59">
        <v>60</v>
      </c>
      <c r="E56" s="20">
        <f t="shared" ref="E56:E58" si="2">C56*D56</f>
        <v>300</v>
      </c>
    </row>
    <row r="57" spans="1:10" ht="15.75" customHeight="1" x14ac:dyDescent="0.25">
      <c r="A57" s="19" t="s">
        <v>16</v>
      </c>
      <c r="B57" s="66"/>
      <c r="C57" s="59"/>
      <c r="D57" s="59"/>
      <c r="E57" s="20">
        <f t="shared" si="2"/>
        <v>0</v>
      </c>
    </row>
    <row r="58" spans="1:10" ht="15.75" customHeight="1" x14ac:dyDescent="0.25">
      <c r="A58" s="19" t="s">
        <v>17</v>
      </c>
      <c r="B58" s="66"/>
      <c r="C58" s="59"/>
      <c r="D58" s="59"/>
      <c r="E58" s="20">
        <f t="shared" si="2"/>
        <v>0</v>
      </c>
    </row>
    <row r="59" spans="1:10" ht="15.75" customHeight="1" x14ac:dyDescent="0.25">
      <c r="A59" s="21" t="s">
        <v>20</v>
      </c>
      <c r="B59" s="61"/>
      <c r="C59" s="62"/>
      <c r="D59" s="62"/>
      <c r="E59" s="22">
        <f>C59*B6*D59</f>
        <v>0</v>
      </c>
    </row>
    <row r="60" spans="1:10" ht="15.75" customHeight="1" x14ac:dyDescent="0.25">
      <c r="A60" s="81" t="s">
        <v>12</v>
      </c>
      <c r="B60" s="27"/>
      <c r="C60" s="27"/>
      <c r="D60" s="30">
        <f>D43+D49+D55</f>
        <v>365</v>
      </c>
      <c r="E60" s="31">
        <f>SUM(E43:E59)</f>
        <v>3285</v>
      </c>
    </row>
    <row r="61" spans="1:10" ht="15.75" customHeight="1" x14ac:dyDescent="0.25">
      <c r="A61" s="32"/>
      <c r="B61" s="32"/>
      <c r="C61" s="32"/>
      <c r="D61" s="24"/>
      <c r="E61" s="33"/>
    </row>
    <row r="62" spans="1:10" ht="15.75" customHeight="1" x14ac:dyDescent="0.25">
      <c r="A62" s="46" t="s">
        <v>42</v>
      </c>
      <c r="B62" s="47"/>
      <c r="C62" s="47"/>
      <c r="D62" s="47"/>
      <c r="E62" s="48"/>
    </row>
    <row r="63" spans="1:10" ht="15" customHeight="1" x14ac:dyDescent="0.25">
      <c r="A63" s="49" t="s">
        <v>24</v>
      </c>
      <c r="B63" s="50">
        <f>E60</f>
        <v>3285</v>
      </c>
      <c r="C63" s="73">
        <f>IF(B64&gt;0,B63/B64,0)</f>
        <v>2.3042929292929295</v>
      </c>
      <c r="D63" s="70"/>
      <c r="E63" s="80" t="s">
        <v>5</v>
      </c>
    </row>
    <row r="64" spans="1:10" x14ac:dyDescent="0.25">
      <c r="A64" s="37" t="s">
        <v>4</v>
      </c>
      <c r="B64" s="38">
        <f>B11</f>
        <v>1425.6</v>
      </c>
      <c r="C64" s="69"/>
      <c r="D64" s="71"/>
      <c r="E64" s="72"/>
    </row>
    <row r="67" spans="1:5" x14ac:dyDescent="0.25">
      <c r="A67" s="42" t="s">
        <v>28</v>
      </c>
      <c r="B67" s="43">
        <f>(E47+E53+E59)/B11</f>
        <v>0</v>
      </c>
      <c r="C67" s="42" t="s">
        <v>27</v>
      </c>
      <c r="D67" s="42"/>
    </row>
    <row r="68" spans="1:5" x14ac:dyDescent="0.25">
      <c r="A68" s="42" t="s">
        <v>29</v>
      </c>
      <c r="B68" s="43">
        <f>(E43+E44+E45+E46+E49+E50+E51+E52+E55+E56+E57+E58)/B11</f>
        <v>2.3042929292929295</v>
      </c>
      <c r="C68" s="42" t="s">
        <v>27</v>
      </c>
      <c r="D68" s="42"/>
    </row>
    <row r="71" spans="1:5" ht="15.75" x14ac:dyDescent="0.25">
      <c r="A71" s="6" t="s">
        <v>44</v>
      </c>
    </row>
    <row r="72" spans="1:5" x14ac:dyDescent="0.25">
      <c r="A72" s="14" t="s">
        <v>9</v>
      </c>
      <c r="B72" s="15" t="s">
        <v>0</v>
      </c>
      <c r="C72" s="15" t="s">
        <v>1</v>
      </c>
      <c r="D72" s="15" t="s">
        <v>2</v>
      </c>
      <c r="E72" s="16" t="s">
        <v>13</v>
      </c>
    </row>
    <row r="73" spans="1:5" x14ac:dyDescent="0.25">
      <c r="A73" s="17" t="s">
        <v>30</v>
      </c>
      <c r="B73" s="56"/>
      <c r="C73" s="57">
        <v>5</v>
      </c>
      <c r="D73" s="57">
        <v>200</v>
      </c>
      <c r="E73" s="18">
        <f>C73*D73</f>
        <v>1000</v>
      </c>
    </row>
    <row r="74" spans="1:5" x14ac:dyDescent="0.25">
      <c r="A74" s="19" t="s">
        <v>31</v>
      </c>
      <c r="B74" s="58"/>
      <c r="C74" s="59"/>
      <c r="D74" s="59"/>
      <c r="E74" s="20">
        <f>C74*D74</f>
        <v>0</v>
      </c>
    </row>
    <row r="75" spans="1:5" x14ac:dyDescent="0.25">
      <c r="A75" s="19" t="s">
        <v>16</v>
      </c>
      <c r="B75" s="58"/>
      <c r="C75" s="59"/>
      <c r="D75" s="59"/>
      <c r="E75" s="20">
        <f t="shared" ref="E75:E76" si="3">C75*D75</f>
        <v>0</v>
      </c>
    </row>
    <row r="76" spans="1:5" x14ac:dyDescent="0.25">
      <c r="A76" s="19" t="s">
        <v>17</v>
      </c>
      <c r="B76" s="58"/>
      <c r="C76" s="59"/>
      <c r="D76" s="59"/>
      <c r="E76" s="20">
        <f t="shared" si="3"/>
        <v>0</v>
      </c>
    </row>
    <row r="77" spans="1:5" x14ac:dyDescent="0.25">
      <c r="A77" s="21" t="s">
        <v>20</v>
      </c>
      <c r="B77" s="61"/>
      <c r="C77" s="62"/>
      <c r="D77" s="62"/>
      <c r="E77" s="20">
        <f>C77*B6*D77</f>
        <v>0</v>
      </c>
    </row>
    <row r="78" spans="1:5" x14ac:dyDescent="0.25">
      <c r="A78" s="23" t="s">
        <v>26</v>
      </c>
      <c r="B78" s="63"/>
      <c r="C78" s="64"/>
      <c r="D78" s="64"/>
      <c r="E78" s="25"/>
    </row>
    <row r="79" spans="1:5" x14ac:dyDescent="0.25">
      <c r="A79" s="17" t="s">
        <v>32</v>
      </c>
      <c r="B79" s="65"/>
      <c r="C79" s="57">
        <v>5</v>
      </c>
      <c r="D79" s="57">
        <v>105</v>
      </c>
      <c r="E79" s="18">
        <f>C79*D79</f>
        <v>525</v>
      </c>
    </row>
    <row r="80" spans="1:5" x14ac:dyDescent="0.25">
      <c r="A80" s="19" t="s">
        <v>31</v>
      </c>
      <c r="B80" s="66"/>
      <c r="C80" s="59"/>
      <c r="D80" s="59"/>
      <c r="E80" s="20">
        <f t="shared" ref="E80:E82" si="4">C80*D80</f>
        <v>0</v>
      </c>
    </row>
    <row r="81" spans="1:5" x14ac:dyDescent="0.25">
      <c r="A81" s="19" t="s">
        <v>16</v>
      </c>
      <c r="B81" s="66"/>
      <c r="C81" s="59"/>
      <c r="D81" s="59"/>
      <c r="E81" s="20">
        <f t="shared" si="4"/>
        <v>0</v>
      </c>
    </row>
    <row r="82" spans="1:5" x14ac:dyDescent="0.25">
      <c r="A82" s="19" t="s">
        <v>17</v>
      </c>
      <c r="B82" s="66"/>
      <c r="C82" s="59"/>
      <c r="D82" s="59"/>
      <c r="E82" s="20">
        <f t="shared" si="4"/>
        <v>0</v>
      </c>
    </row>
    <row r="83" spans="1:5" x14ac:dyDescent="0.25">
      <c r="A83" s="21" t="s">
        <v>20</v>
      </c>
      <c r="B83" s="61"/>
      <c r="C83" s="62"/>
      <c r="D83" s="62"/>
      <c r="E83" s="22">
        <f>C83*B6*D83</f>
        <v>0</v>
      </c>
    </row>
    <row r="84" spans="1:5" x14ac:dyDescent="0.25">
      <c r="A84" s="23" t="s">
        <v>25</v>
      </c>
      <c r="B84" s="63"/>
      <c r="C84" s="64"/>
      <c r="D84" s="64"/>
      <c r="E84" s="25"/>
    </row>
    <row r="85" spans="1:5" x14ac:dyDescent="0.25">
      <c r="A85" s="17" t="s">
        <v>30</v>
      </c>
      <c r="B85" s="65"/>
      <c r="C85" s="57">
        <v>5</v>
      </c>
      <c r="D85" s="57">
        <v>60</v>
      </c>
      <c r="E85" s="18">
        <f>C85*D85</f>
        <v>300</v>
      </c>
    </row>
    <row r="86" spans="1:5" x14ac:dyDescent="0.25">
      <c r="A86" s="19" t="s">
        <v>15</v>
      </c>
      <c r="B86" s="66"/>
      <c r="C86" s="59">
        <v>3</v>
      </c>
      <c r="D86" s="59">
        <v>60</v>
      </c>
      <c r="E86" s="20">
        <f t="shared" ref="E86:E88" si="5">C86*D86</f>
        <v>180</v>
      </c>
    </row>
    <row r="87" spans="1:5" x14ac:dyDescent="0.25">
      <c r="A87" s="19" t="s">
        <v>16</v>
      </c>
      <c r="B87" s="66"/>
      <c r="C87" s="59"/>
      <c r="D87" s="59"/>
      <c r="E87" s="20">
        <f t="shared" si="5"/>
        <v>0</v>
      </c>
    </row>
    <row r="88" spans="1:5" x14ac:dyDescent="0.25">
      <c r="A88" s="19" t="s">
        <v>17</v>
      </c>
      <c r="B88" s="66"/>
      <c r="C88" s="59"/>
      <c r="D88" s="59"/>
      <c r="E88" s="20">
        <f t="shared" si="5"/>
        <v>0</v>
      </c>
    </row>
    <row r="89" spans="1:5" x14ac:dyDescent="0.25">
      <c r="A89" s="21" t="s">
        <v>20</v>
      </c>
      <c r="B89" s="61"/>
      <c r="C89" s="62"/>
      <c r="D89" s="62"/>
      <c r="E89" s="22">
        <f>C89*B6*D89</f>
        <v>0</v>
      </c>
    </row>
    <row r="90" spans="1:5" x14ac:dyDescent="0.25">
      <c r="A90" s="81" t="s">
        <v>12</v>
      </c>
      <c r="B90" s="27"/>
      <c r="C90" s="27"/>
      <c r="D90" s="30">
        <f>D73+D79+D85</f>
        <v>365</v>
      </c>
      <c r="E90" s="31">
        <f>SUM(E73:E89)</f>
        <v>2005</v>
      </c>
    </row>
    <row r="92" spans="1:5" x14ac:dyDescent="0.25">
      <c r="A92" s="46" t="s">
        <v>45</v>
      </c>
      <c r="B92" s="47"/>
      <c r="C92" s="47"/>
      <c r="D92" s="47"/>
      <c r="E92" s="48"/>
    </row>
    <row r="93" spans="1:5" ht="15" customHeight="1" x14ac:dyDescent="0.25">
      <c r="A93" s="35" t="s">
        <v>24</v>
      </c>
      <c r="B93" s="36">
        <f>E90</f>
        <v>2005</v>
      </c>
      <c r="C93" s="73">
        <f>IF(B94&gt;0,B93/B94,0)</f>
        <v>1.4064253647586982</v>
      </c>
      <c r="D93" s="77" t="s">
        <v>48</v>
      </c>
      <c r="E93" s="91" t="s">
        <v>27</v>
      </c>
    </row>
    <row r="94" spans="1:5" x14ac:dyDescent="0.25">
      <c r="A94" s="37" t="s">
        <v>4</v>
      </c>
      <c r="B94" s="38">
        <f>B11</f>
        <v>1425.6</v>
      </c>
      <c r="C94" s="69"/>
      <c r="D94" s="71"/>
      <c r="E94" s="72"/>
    </row>
    <row r="96" spans="1:5" ht="46.5" customHeight="1" x14ac:dyDescent="0.25">
      <c r="A96" s="82" t="s">
        <v>33</v>
      </c>
      <c r="B96" s="83">
        <f>SUM(C93+C63+C35)</f>
        <v>8.6375911896745237</v>
      </c>
      <c r="C96" s="89"/>
      <c r="D96" s="84"/>
      <c r="E96" s="85" t="s">
        <v>27</v>
      </c>
    </row>
    <row r="97" spans="1:5" x14ac:dyDescent="0.25">
      <c r="A97" s="86"/>
      <c r="B97" s="87"/>
      <c r="C97" s="87"/>
      <c r="D97" s="88"/>
      <c r="E97" s="88"/>
    </row>
    <row r="98" spans="1:5" x14ac:dyDescent="0.25">
      <c r="A98" s="86"/>
      <c r="B98" s="87"/>
      <c r="C98" s="87"/>
      <c r="D98" s="88"/>
      <c r="E98" s="88"/>
    </row>
    <row r="99" spans="1:5" x14ac:dyDescent="0.25">
      <c r="B99" s="2"/>
    </row>
  </sheetData>
  <sheetProtection algorithmName="SHA-512" hashValue="3OltY4YoWQuhiDJE8yhm18sUdDz4SvnG1TWG/EkRf10kOiIG23PlLapl63XnaKcxxhDBRH+mUtV+L1eJEVfm3Q==" saltValue="DiXysS2CWzZ33lvWzHRs0A==" spinCount="100000" sheet="1" objects="1" scenarios="1"/>
  <customSheetViews>
    <customSheetView guid="{622E3097-37D8-4B2D-8E84-99686B4ABBF3}" scale="90" fitToPage="1" hiddenRows="1">
      <selection activeCell="B8" sqref="B8"/>
      <pageMargins left="0.70866141732283472" right="0.70866141732283472" top="0.82677165354330717" bottom="0.82677165354330717" header="0.31496062992125984" footer="0.31496062992125984"/>
      <pageSetup paperSize="9" scale="59" fitToHeight="0" orientation="landscape" cellComments="asDisplayed" r:id="rId1"/>
    </customSheetView>
  </customSheetViews>
  <mergeCells count="6">
    <mergeCell ref="K5:M5"/>
    <mergeCell ref="K6:M6"/>
    <mergeCell ref="K10:M10"/>
    <mergeCell ref="K7:M8"/>
    <mergeCell ref="A1:F1"/>
    <mergeCell ref="A2:F2"/>
  </mergeCells>
  <pageMargins left="0.70866141732283472" right="0.70866141732283472" top="0.82677165354330717" bottom="0.82677165354330717" header="0.31496062992125984" footer="0.31496062992125984"/>
  <pageSetup paperSize="9" scale="59" fitToHeight="0" orientation="landscape" cellComments="asDisplayed" r:id="rId2"/>
  <drawing r:id="rId3"/>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Personalermittlungstabelle</vt:lpstr>
    </vt:vector>
  </TitlesOfParts>
  <Company>S. Bielefeld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Nebel, Kerstin (510.12)</dc:creator>
  <cp:lastModifiedBy>P0800436</cp:lastModifiedBy>
  <cp:lastPrinted>2023-01-02T13:30:48Z</cp:lastPrinted>
  <dcterms:created xsi:type="dcterms:W3CDTF">2017-12-19T06:19:00Z</dcterms:created>
  <dcterms:modified xsi:type="dcterms:W3CDTF">2024-02-13T12:32:48Z</dcterms:modified>
</cp:coreProperties>
</file>